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zain18761\Desktop\Accounting for Decision\Lecture No 2\"/>
    </mc:Choice>
  </mc:AlternateContent>
  <xr:revisionPtr revIDLastSave="0" documentId="13_ncr:1_{07FAE7DB-D691-4CA9-BD39-B28CE09CDD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9" i="1" l="1"/>
  <c r="AP8" i="1"/>
  <c r="AP7" i="1"/>
  <c r="AP6" i="1"/>
  <c r="AP5" i="1"/>
  <c r="N56" i="1"/>
  <c r="AK14" i="1"/>
  <c r="I7" i="1"/>
  <c r="AH37" i="1"/>
  <c r="AH38" i="1" s="1"/>
  <c r="AQ23" i="1" s="1"/>
  <c r="AJ64" i="1"/>
  <c r="AJ65" i="1" s="1"/>
  <c r="AP34" i="1" s="1"/>
  <c r="AJ60" i="1"/>
  <c r="AJ61" i="1" s="1"/>
  <c r="AP33" i="1" s="1"/>
  <c r="AB23" i="1"/>
  <c r="AB19" i="1"/>
  <c r="AJ56" i="1"/>
  <c r="AJ57" i="1" s="1"/>
  <c r="AP32" i="1" s="1"/>
  <c r="AH32" i="1"/>
  <c r="AH33" i="1" s="1"/>
  <c r="AQ22" i="1" s="1"/>
  <c r="AJ18" i="1"/>
  <c r="AB27" i="1"/>
  <c r="AJ36" i="1"/>
  <c r="AJ37" i="1" s="1"/>
  <c r="AP28" i="1" s="1"/>
  <c r="AG17" i="1"/>
  <c r="AK13" i="1"/>
  <c r="AD20" i="1"/>
  <c r="AD21" i="1" s="1"/>
  <c r="AH22" i="1"/>
  <c r="AH23" i="1" s="1"/>
  <c r="AQ20" i="1" s="1"/>
  <c r="AJ32" i="1"/>
  <c r="AJ33" i="1" s="1"/>
  <c r="AP27" i="1" s="1"/>
  <c r="AB14" i="1"/>
  <c r="AB13" i="1"/>
  <c r="AB12" i="1"/>
  <c r="AB11" i="1"/>
  <c r="AB10" i="1"/>
  <c r="AA10" i="1"/>
  <c r="AB9" i="1"/>
  <c r="AA9" i="1"/>
  <c r="AB8" i="1"/>
  <c r="AA8" i="1"/>
  <c r="AB7" i="1"/>
  <c r="AA7" i="1"/>
  <c r="K63" i="1"/>
  <c r="K64" i="1" s="1"/>
  <c r="F62" i="1" s="1"/>
  <c r="N57" i="1"/>
  <c r="F59" i="1" s="1"/>
  <c r="F56" i="1"/>
  <c r="AJ41" i="1" s="1"/>
  <c r="AJ42" i="1" s="1"/>
  <c r="AP29" i="1" s="1"/>
  <c r="L16" i="1"/>
  <c r="AD16" i="1" s="1"/>
  <c r="AD17" i="1" s="1"/>
  <c r="AP11" i="1" s="1"/>
  <c r="R27" i="1"/>
  <c r="AJ27" i="1" s="1"/>
  <c r="AJ28" i="1" s="1"/>
  <c r="AP16" i="1" s="1"/>
  <c r="R22" i="1"/>
  <c r="R23" i="1" s="1"/>
  <c r="W19" i="1" s="1"/>
  <c r="R17" i="1"/>
  <c r="AJ17" i="1" s="1"/>
  <c r="AJ19" i="1" s="1"/>
  <c r="AP25" i="1" s="1"/>
  <c r="S12" i="1"/>
  <c r="AK12" i="1" s="1"/>
  <c r="O7" i="1"/>
  <c r="AG7" i="1" s="1"/>
  <c r="P17" i="1"/>
  <c r="AH17" i="1" s="1"/>
  <c r="P12" i="1"/>
  <c r="P13" i="1" s="1"/>
  <c r="X15" i="1" s="1"/>
  <c r="I27" i="1"/>
  <c r="I28" i="1" s="1"/>
  <c r="W6" i="1" s="1"/>
  <c r="I23" i="1"/>
  <c r="I24" i="1" s="1"/>
  <c r="W8" i="1" s="1"/>
  <c r="I19" i="1"/>
  <c r="I20" i="1" s="1"/>
  <c r="W7" i="1" s="1"/>
  <c r="J14" i="1"/>
  <c r="J13" i="1"/>
  <c r="J12" i="1"/>
  <c r="I10" i="1"/>
  <c r="J11" i="1"/>
  <c r="I9" i="1"/>
  <c r="J10" i="1"/>
  <c r="I8" i="1"/>
  <c r="J9" i="1"/>
  <c r="J8" i="1"/>
  <c r="L12" i="1"/>
  <c r="AD12" i="1" s="1"/>
  <c r="L11" i="1"/>
  <c r="AD11" i="1" s="1"/>
  <c r="L7" i="1"/>
  <c r="L8" i="1" s="1"/>
  <c r="W11" i="1" s="1"/>
  <c r="G20" i="1"/>
  <c r="P7" i="1" s="1"/>
  <c r="G11" i="1"/>
  <c r="J7" i="1" s="1"/>
  <c r="E11" i="1"/>
  <c r="G9" i="1"/>
  <c r="S8" i="1" s="1"/>
  <c r="AK8" i="1" s="1"/>
  <c r="G6" i="1"/>
  <c r="S7" i="1" s="1"/>
  <c r="AH18" i="1" l="1"/>
  <c r="AQ19" i="1" s="1"/>
  <c r="AJ22" i="1"/>
  <c r="AJ23" i="1" s="1"/>
  <c r="AP26" i="1" s="1"/>
  <c r="AK15" i="1"/>
  <c r="AQ24" i="1" s="1"/>
  <c r="AA19" i="1"/>
  <c r="AA20" i="1" s="1"/>
  <c r="I11" i="1"/>
  <c r="W5" i="1" s="1"/>
  <c r="S13" i="1"/>
  <c r="X17" i="1" s="1"/>
  <c r="R18" i="1"/>
  <c r="W18" i="1" s="1"/>
  <c r="AD7" i="1"/>
  <c r="AD8" i="1" s="1"/>
  <c r="AP14" i="1" s="1"/>
  <c r="G60" i="1"/>
  <c r="AE29" i="1" s="1"/>
  <c r="AE30" i="1" s="1"/>
  <c r="AQ13" i="1" s="1"/>
  <c r="AJ46" i="1"/>
  <c r="AJ47" i="1" s="1"/>
  <c r="AP30" i="1" s="1"/>
  <c r="S9" i="1"/>
  <c r="X12" i="1" s="1"/>
  <c r="AK7" i="1"/>
  <c r="AK9" i="1" s="1"/>
  <c r="AQ15" i="1" s="1"/>
  <c r="P8" i="1"/>
  <c r="X14" i="1" s="1"/>
  <c r="AH7" i="1"/>
  <c r="AH8" i="1" s="1"/>
  <c r="AQ17" i="1" s="1"/>
  <c r="AJ51" i="1"/>
  <c r="AJ52" i="1" s="1"/>
  <c r="AP31" i="1" s="1"/>
  <c r="G63" i="1"/>
  <c r="AH27" i="1" s="1"/>
  <c r="AH28" i="1" s="1"/>
  <c r="AQ21" i="1" s="1"/>
  <c r="P18" i="1"/>
  <c r="X16" i="1" s="1"/>
  <c r="R28" i="1"/>
  <c r="W13" i="1" s="1"/>
  <c r="L17" i="1"/>
  <c r="G57" i="1"/>
  <c r="AE25" i="1" s="1"/>
  <c r="AE26" i="1" s="1"/>
  <c r="AQ12" i="1" s="1"/>
  <c r="AA23" i="1"/>
  <c r="AA24" i="1" s="1"/>
  <c r="L13" i="1"/>
  <c r="W9" i="1" s="1"/>
  <c r="AA27" i="1"/>
  <c r="AA28" i="1" s="1"/>
  <c r="AH12" i="1"/>
  <c r="AD13" i="1"/>
  <c r="AP10" i="1" s="1"/>
  <c r="AA11" i="1" l="1"/>
  <c r="X20" i="1"/>
  <c r="AQ18" i="1"/>
  <c r="AH13" i="1"/>
  <c r="W10" i="1"/>
  <c r="W20" i="1" s="1"/>
  <c r="AP35" i="1" l="1"/>
  <c r="AQ35" i="1"/>
  <c r="AP36" i="1" l="1"/>
</calcChain>
</file>

<file path=xl/sharedStrings.xml><?xml version="1.0" encoding="utf-8"?>
<sst xmlns="http://schemas.openxmlformats.org/spreadsheetml/2006/main" count="183" uniqueCount="97">
  <si>
    <t>Date</t>
  </si>
  <si>
    <t xml:space="preserve">Journal </t>
  </si>
  <si>
    <t>Dr</t>
  </si>
  <si>
    <t>Cr</t>
  </si>
  <si>
    <t xml:space="preserve">Land </t>
  </si>
  <si>
    <t>Furniture</t>
  </si>
  <si>
    <t>Capital</t>
  </si>
  <si>
    <t>Cash</t>
  </si>
  <si>
    <t>Prepaid Rent</t>
  </si>
  <si>
    <t>Prepaid Insurance</t>
  </si>
  <si>
    <t xml:space="preserve">Office Supplies </t>
  </si>
  <si>
    <t>Accounts Payable</t>
  </si>
  <si>
    <t>Car</t>
  </si>
  <si>
    <t>Notes Payable</t>
  </si>
  <si>
    <t xml:space="preserve">Salaries Expense </t>
  </si>
  <si>
    <t>Service Revenue</t>
  </si>
  <si>
    <t>Unearned Service Revenue</t>
  </si>
  <si>
    <t>Drawings</t>
  </si>
  <si>
    <t>Fuel Expense</t>
  </si>
  <si>
    <t xml:space="preserve">Ledgers </t>
  </si>
  <si>
    <t>Assets</t>
  </si>
  <si>
    <t>Dr          Land          Cr</t>
  </si>
  <si>
    <t>Dr          Furniture        Cr</t>
  </si>
  <si>
    <t>Dr          Cash      Cr</t>
  </si>
  <si>
    <t>Dr          Prepaid Rent      Cr</t>
  </si>
  <si>
    <t>Dr     Prepaid Insurance  Cr</t>
  </si>
  <si>
    <t>Dr     Office Supplies  Cr</t>
  </si>
  <si>
    <t>Liabilities</t>
  </si>
  <si>
    <t>Dr   Accounts Payable   Cr</t>
  </si>
  <si>
    <t>Dr   Notes Payable   Cr</t>
  </si>
  <si>
    <t>Dr   Unearned Service Revenue   Cr</t>
  </si>
  <si>
    <t>Owner's Equity</t>
  </si>
  <si>
    <t>Dr   Capital   Cr</t>
  </si>
  <si>
    <t>Dr   Servie Revenue   Cr</t>
  </si>
  <si>
    <t>Dr Salaries Expense  Cr</t>
  </si>
  <si>
    <t>Dr Fuel Expense  Cr</t>
  </si>
  <si>
    <t>Dr       Drawings      Cr</t>
  </si>
  <si>
    <t>Account Titles</t>
  </si>
  <si>
    <t>Un Adjusted Trial Balance</t>
  </si>
  <si>
    <t>January 31, XXX</t>
  </si>
  <si>
    <t>Office Supplies</t>
  </si>
  <si>
    <t>Land</t>
  </si>
  <si>
    <t>Service Revenues</t>
  </si>
  <si>
    <t>Salaries Expense</t>
  </si>
  <si>
    <t>Dr       Car       Cr</t>
  </si>
  <si>
    <t>Adjusting Entries</t>
  </si>
  <si>
    <t xml:space="preserve">Utilities Expense </t>
  </si>
  <si>
    <t>Utilities Payable</t>
  </si>
  <si>
    <t>Accounts Receivable</t>
  </si>
  <si>
    <t xml:space="preserve">Supplies Expense </t>
  </si>
  <si>
    <t>Cost</t>
  </si>
  <si>
    <t>Life</t>
  </si>
  <si>
    <t>Residual Value</t>
  </si>
  <si>
    <t>Depreciation Per Month</t>
  </si>
  <si>
    <t>Depreciation Expense_Furniture</t>
  </si>
  <si>
    <t>Depreciation Expense_Car</t>
  </si>
  <si>
    <t>Accumulated Depreciation_Furniture</t>
  </si>
  <si>
    <t>Accumulated Depreciation_Car</t>
  </si>
  <si>
    <t>Interest Rate</t>
  </si>
  <si>
    <t>Interest Expense</t>
  </si>
  <si>
    <t>Interest Payable</t>
  </si>
  <si>
    <t>Salaries Payable</t>
  </si>
  <si>
    <t>a)</t>
  </si>
  <si>
    <t>b)</t>
  </si>
  <si>
    <t>c)</t>
  </si>
  <si>
    <t>d)</t>
  </si>
  <si>
    <t>e)</t>
  </si>
  <si>
    <t>f)</t>
  </si>
  <si>
    <t>g)</t>
  </si>
  <si>
    <t xml:space="preserve">Rent Expense </t>
  </si>
  <si>
    <t xml:space="preserve">Prepaid Rent </t>
  </si>
  <si>
    <t>h)</t>
  </si>
  <si>
    <t>Insurance Expnese</t>
  </si>
  <si>
    <t>i)</t>
  </si>
  <si>
    <t>Tax Expense</t>
  </si>
  <si>
    <t>Tax Payable</t>
  </si>
  <si>
    <t xml:space="preserve">Adjusted Ledgers </t>
  </si>
  <si>
    <t>Dr Utilities Expense  Cr</t>
  </si>
  <si>
    <t>Dr   Utilities Payable  Cr</t>
  </si>
  <si>
    <t>Dr      Accounts Receivable      Cr</t>
  </si>
  <si>
    <t>Dr Supplies Expense  Cr</t>
  </si>
  <si>
    <t>Dr Depreciation Expense_Furniture Cr</t>
  </si>
  <si>
    <t>Dr Depreciation Expense_Car Cr</t>
  </si>
  <si>
    <t>Dr     Accumulated Deprecation_Furniture     Cr</t>
  </si>
  <si>
    <t>Dr     Accumulated Deprecation_Car    Cr</t>
  </si>
  <si>
    <t>Dr Interest Expense Cr</t>
  </si>
  <si>
    <t>Dr   Interest Payable  Cr</t>
  </si>
  <si>
    <t>Dr  Salaries Payable  Cr</t>
  </si>
  <si>
    <t>Dr  Rent Expense Cr</t>
  </si>
  <si>
    <t>Dr  Insurance Expense Cr</t>
  </si>
  <si>
    <t>Dr  Tax Expense Cr</t>
  </si>
  <si>
    <t>Dr  Tax Payable  Cr</t>
  </si>
  <si>
    <t>Adjusted Trial Balance</t>
  </si>
  <si>
    <t>Utilities Expense</t>
  </si>
  <si>
    <t>Suppies Expense</t>
  </si>
  <si>
    <t>Rent Expense</t>
  </si>
  <si>
    <t>Insurance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</si>
</sst>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43" fontId="0" fillId="0" borderId="0" xfId="1" applyFont="1"/>
    <xf numFmtId="0" fontId="0" fillId="0" borderId="4" xfId="0" applyBorder="1"/>
    <xf numFmtId="0" fontId="0" fillId="0" borderId="5" xfId="0" applyBorder="1"/>
    <xf numFmtId="16" fontId="0" fillId="0" borderId="4" xfId="0" applyNumberFormat="1" applyBorder="1"/>
    <xf numFmtId="43" fontId="0" fillId="0" borderId="0" xfId="1" applyFont="1" applyBorder="1"/>
    <xf numFmtId="43" fontId="0" fillId="0" borderId="5" xfId="1" applyFont="1" applyBorder="1"/>
    <xf numFmtId="0" fontId="0" fillId="0" borderId="6" xfId="0" applyBorder="1"/>
    <xf numFmtId="0" fontId="0" fillId="0" borderId="7" xfId="0" applyBorder="1"/>
    <xf numFmtId="43" fontId="0" fillId="0" borderId="7" xfId="1" applyFont="1" applyBorder="1"/>
    <xf numFmtId="43" fontId="0" fillId="0" borderId="8" xfId="1" applyFont="1" applyBorder="1"/>
    <xf numFmtId="0" fontId="0" fillId="0" borderId="11" xfId="0" applyBorder="1"/>
    <xf numFmtId="43" fontId="0" fillId="0" borderId="10" xfId="0" applyNumberFormat="1" applyBorder="1"/>
    <xf numFmtId="43" fontId="0" fillId="0" borderId="0" xfId="0" applyNumberFormat="1"/>
    <xf numFmtId="43" fontId="0" fillId="0" borderId="14" xfId="0" applyNumberFormat="1" applyBorder="1"/>
    <xf numFmtId="43" fontId="0" fillId="0" borderId="15" xfId="0" applyNumberFormat="1" applyBorder="1"/>
    <xf numFmtId="0" fontId="0" fillId="0" borderId="15" xfId="0" applyBorder="1"/>
    <xf numFmtId="0" fontId="0" fillId="0" borderId="16" xfId="0" applyBorder="1"/>
    <xf numFmtId="0" fontId="0" fillId="0" borderId="8" xfId="0" applyBorder="1"/>
    <xf numFmtId="43" fontId="3" fillId="0" borderId="11" xfId="0" applyNumberFormat="1" applyFont="1" applyBorder="1"/>
    <xf numFmtId="43" fontId="3" fillId="0" borderId="0" xfId="0" applyNumberFormat="1" applyFont="1"/>
    <xf numFmtId="43" fontId="3" fillId="0" borderId="20" xfId="0" applyNumberFormat="1" applyFont="1" applyBorder="1"/>
    <xf numFmtId="43" fontId="0" fillId="0" borderId="21" xfId="0" applyNumberFormat="1" applyBorder="1"/>
    <xf numFmtId="0" fontId="0" fillId="0" borderId="2" xfId="0" applyBorder="1"/>
    <xf numFmtId="43" fontId="0" fillId="0" borderId="23" xfId="0" applyNumberFormat="1" applyBorder="1"/>
    <xf numFmtId="43" fontId="0" fillId="0" borderId="24" xfId="0" applyNumberFormat="1" applyBorder="1"/>
    <xf numFmtId="43" fontId="3" fillId="0" borderId="5" xfId="0" applyNumberFormat="1" applyFont="1" applyBorder="1"/>
    <xf numFmtId="43" fontId="0" fillId="0" borderId="5" xfId="0" applyNumberFormat="1" applyBorder="1"/>
    <xf numFmtId="0" fontId="0" fillId="0" borderId="26" xfId="0" applyBorder="1"/>
    <xf numFmtId="43" fontId="3" fillId="0" borderId="15" xfId="0" applyNumberFormat="1" applyFont="1" applyBorder="1"/>
    <xf numFmtId="43" fontId="0" fillId="0" borderId="27" xfId="0" applyNumberFormat="1" applyBorder="1"/>
    <xf numFmtId="43" fontId="0" fillId="0" borderId="28" xfId="0" applyNumberFormat="1" applyBorder="1"/>
    <xf numFmtId="43" fontId="0" fillId="0" borderId="29" xfId="0" applyNumberFormat="1" applyBorder="1"/>
    <xf numFmtId="43" fontId="0" fillId="0" borderId="9" xfId="0" applyNumberFormat="1" applyBorder="1"/>
    <xf numFmtId="0" fontId="0" fillId="0" borderId="12" xfId="0" applyBorder="1"/>
    <xf numFmtId="0" fontId="0" fillId="0" borderId="13" xfId="0" applyBorder="1"/>
    <xf numFmtId="43" fontId="3" fillId="0" borderId="7" xfId="0" applyNumberFormat="1" applyFont="1" applyBorder="1"/>
    <xf numFmtId="43" fontId="3" fillId="0" borderId="8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0" xfId="0" applyNumberFormat="1"/>
    <xf numFmtId="16" fontId="0" fillId="0" borderId="17" xfId="0" applyNumberFormat="1" applyBorder="1"/>
    <xf numFmtId="0" fontId="0" fillId="0" borderId="18" xfId="0" applyBorder="1"/>
    <xf numFmtId="0" fontId="0" fillId="0" borderId="19" xfId="0" applyBorder="1"/>
    <xf numFmtId="43" fontId="0" fillId="0" borderId="30" xfId="0" applyNumberFormat="1" applyBorder="1"/>
    <xf numFmtId="164" fontId="0" fillId="0" borderId="0" xfId="1" applyNumberFormat="1" applyFont="1"/>
    <xf numFmtId="164" fontId="0" fillId="0" borderId="0" xfId="0" applyNumberFormat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43" fontId="0" fillId="2" borderId="23" xfId="0" applyNumberFormat="1" applyFill="1" applyBorder="1"/>
    <xf numFmtId="43" fontId="0" fillId="2" borderId="21" xfId="0" applyNumberFormat="1" applyFill="1" applyBorder="1"/>
    <xf numFmtId="43" fontId="0" fillId="2" borderId="10" xfId="0" applyNumberFormat="1" applyFill="1" applyBorder="1"/>
    <xf numFmtId="43" fontId="0" fillId="2" borderId="14" xfId="0" applyNumberFormat="1" applyFill="1" applyBorder="1"/>
    <xf numFmtId="43" fontId="0" fillId="2" borderId="24" xfId="0" applyNumberFormat="1" applyFill="1" applyBorder="1"/>
    <xf numFmtId="43" fontId="0" fillId="2" borderId="0" xfId="0" applyNumberFormat="1" applyFill="1"/>
    <xf numFmtId="43" fontId="0" fillId="2" borderId="15" xfId="0" applyNumberFormat="1" applyFill="1" applyBorder="1"/>
    <xf numFmtId="43" fontId="0" fillId="2" borderId="28" xfId="0" applyNumberFormat="1" applyFill="1" applyBorder="1"/>
    <xf numFmtId="43" fontId="0" fillId="2" borderId="29" xfId="0" applyNumberFormat="1" applyFill="1" applyBorder="1"/>
    <xf numFmtId="43" fontId="0" fillId="2" borderId="25" xfId="0" applyNumberFormat="1" applyFill="1" applyBorder="1"/>
    <xf numFmtId="43" fontId="0" fillId="2" borderId="0" xfId="1" applyFont="1" applyFill="1" applyBorder="1"/>
    <xf numFmtId="43" fontId="0" fillId="2" borderId="27" xfId="0" applyNumberFormat="1" applyFill="1" applyBorder="1"/>
    <xf numFmtId="43" fontId="0" fillId="2" borderId="22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V101"/>
  <sheetViews>
    <sheetView tabSelected="1" topLeftCell="AB1" zoomScale="93" zoomScaleNormal="85" workbookViewId="0">
      <selection activeCell="J61" sqref="J61"/>
    </sheetView>
  </sheetViews>
  <sheetFormatPr defaultRowHeight="15" x14ac:dyDescent="0.25"/>
  <cols>
    <col min="3" max="3" width="8.28515625" bestFit="1" customWidth="1"/>
    <col min="4" max="4" width="32.42578125" bestFit="1" customWidth="1"/>
    <col min="5" max="5" width="37.140625" bestFit="1" customWidth="1"/>
    <col min="6" max="7" width="13.5703125" bestFit="1" customWidth="1"/>
    <col min="9" max="9" width="13.5703125" customWidth="1"/>
    <col min="10" max="10" width="15" customWidth="1"/>
    <col min="11" max="12" width="13.5703125" customWidth="1"/>
    <col min="13" max="13" width="15.42578125" customWidth="1"/>
    <col min="14" max="14" width="13.5703125" customWidth="1"/>
    <col min="15" max="15" width="11.140625" customWidth="1"/>
    <col min="16" max="16" width="12.42578125" customWidth="1"/>
    <col min="17" max="17" width="12.28515625" customWidth="1"/>
    <col min="18" max="18" width="12.42578125" customWidth="1"/>
    <col min="19" max="19" width="13.5703125" customWidth="1"/>
    <col min="20" max="21" width="9.140625" customWidth="1"/>
    <col min="22" max="22" width="27.85546875" customWidth="1"/>
    <col min="23" max="24" width="13.5703125" customWidth="1"/>
    <col min="25" max="25" width="9.140625" customWidth="1"/>
    <col min="27" max="27" width="20.140625" customWidth="1"/>
    <col min="28" max="28" width="17" customWidth="1"/>
    <col min="29" max="29" width="10.5703125" bestFit="1" customWidth="1"/>
    <col min="30" max="30" width="31.42578125" customWidth="1"/>
    <col min="31" max="31" width="21.42578125" customWidth="1"/>
    <col min="33" max="33" width="11.140625" bestFit="1" customWidth="1"/>
    <col min="34" max="34" width="24.42578125" customWidth="1"/>
    <col min="36" max="36" width="12.42578125" bestFit="1" customWidth="1"/>
    <col min="37" max="37" width="24.7109375" customWidth="1"/>
    <col min="41" max="41" width="37.140625" bestFit="1" customWidth="1"/>
    <col min="42" max="43" width="13.5703125" bestFit="1" customWidth="1"/>
    <col min="46" max="46" width="33" bestFit="1" customWidth="1"/>
    <col min="47" max="47" width="13" bestFit="1" customWidth="1"/>
    <col min="48" max="48" width="14.85546875" bestFit="1" customWidth="1"/>
    <col min="49" max="49" width="27.85546875" bestFit="1" customWidth="1"/>
    <col min="51" max="51" width="13.5703125" bestFit="1" customWidth="1"/>
  </cols>
  <sheetData>
    <row r="1" spans="3:48" ht="15.75" thickBot="1" x14ac:dyDescent="0.3">
      <c r="AV1" s="13"/>
    </row>
    <row r="2" spans="3:48" ht="15.75" thickBot="1" x14ac:dyDescent="0.3">
      <c r="C2" s="51" t="s">
        <v>1</v>
      </c>
      <c r="D2" s="52"/>
      <c r="E2" s="52"/>
      <c r="F2" s="52"/>
      <c r="G2" s="53"/>
      <c r="I2" s="56" t="s">
        <v>19</v>
      </c>
      <c r="J2" s="57"/>
      <c r="K2" s="57"/>
      <c r="L2" s="57"/>
      <c r="M2" s="57"/>
      <c r="N2" s="57"/>
      <c r="O2" s="57"/>
      <c r="P2" s="57"/>
      <c r="Q2" s="57"/>
      <c r="R2" s="57"/>
      <c r="S2" s="58"/>
      <c r="V2" s="51" t="s">
        <v>38</v>
      </c>
      <c r="W2" s="52"/>
      <c r="X2" s="53"/>
      <c r="AA2" s="56" t="s">
        <v>76</v>
      </c>
      <c r="AB2" s="57"/>
      <c r="AC2" s="57"/>
      <c r="AD2" s="57"/>
      <c r="AE2" s="57"/>
      <c r="AF2" s="57"/>
      <c r="AG2" s="57"/>
      <c r="AH2" s="57"/>
      <c r="AI2" s="57"/>
      <c r="AJ2" s="57"/>
      <c r="AK2" s="58"/>
      <c r="AO2" s="51" t="s">
        <v>92</v>
      </c>
      <c r="AP2" s="52"/>
      <c r="AQ2" s="53"/>
      <c r="AV2" s="47"/>
    </row>
    <row r="3" spans="3:48" ht="15.75" thickBot="1" x14ac:dyDescent="0.3">
      <c r="C3" s="7" t="s">
        <v>0</v>
      </c>
      <c r="D3" s="65" t="s">
        <v>1</v>
      </c>
      <c r="E3" s="65"/>
      <c r="F3" s="8" t="s">
        <v>2</v>
      </c>
      <c r="G3" s="18" t="s">
        <v>3</v>
      </c>
      <c r="I3" s="59"/>
      <c r="J3" s="60"/>
      <c r="K3" s="60"/>
      <c r="L3" s="60"/>
      <c r="M3" s="60"/>
      <c r="N3" s="60"/>
      <c r="O3" s="60"/>
      <c r="P3" s="60"/>
      <c r="Q3" s="60"/>
      <c r="R3" s="60"/>
      <c r="S3" s="61"/>
      <c r="V3" s="54" t="s">
        <v>39</v>
      </c>
      <c r="W3" s="49"/>
      <c r="X3" s="50"/>
      <c r="AA3" s="59"/>
      <c r="AB3" s="60"/>
      <c r="AC3" s="60"/>
      <c r="AD3" s="60"/>
      <c r="AE3" s="60"/>
      <c r="AF3" s="60"/>
      <c r="AG3" s="60"/>
      <c r="AH3" s="60"/>
      <c r="AI3" s="60"/>
      <c r="AJ3" s="60"/>
      <c r="AK3" s="61"/>
      <c r="AO3" s="54" t="s">
        <v>39</v>
      </c>
      <c r="AP3" s="49"/>
      <c r="AQ3" s="50"/>
    </row>
    <row r="4" spans="3:48" ht="15.75" thickBot="1" x14ac:dyDescent="0.3">
      <c r="C4" s="4">
        <v>44197</v>
      </c>
      <c r="D4" t="s">
        <v>4</v>
      </c>
      <c r="F4" s="5">
        <v>450000</v>
      </c>
      <c r="G4" s="6"/>
      <c r="I4" s="62" t="s">
        <v>20</v>
      </c>
      <c r="J4" s="63"/>
      <c r="K4" s="63"/>
      <c r="L4" s="63"/>
      <c r="M4" s="64"/>
      <c r="N4" s="62" t="s">
        <v>27</v>
      </c>
      <c r="O4" s="63"/>
      <c r="P4" s="64"/>
      <c r="Q4" s="23"/>
      <c r="R4" s="62" t="s">
        <v>31</v>
      </c>
      <c r="S4" s="64"/>
      <c r="V4" s="38" t="s">
        <v>37</v>
      </c>
      <c r="W4" s="39" t="s">
        <v>2</v>
      </c>
      <c r="X4" s="40" t="s">
        <v>3</v>
      </c>
      <c r="AA4" s="62" t="s">
        <v>20</v>
      </c>
      <c r="AB4" s="63"/>
      <c r="AC4" s="63"/>
      <c r="AD4" s="63"/>
      <c r="AE4" s="64"/>
      <c r="AF4" s="62" t="s">
        <v>27</v>
      </c>
      <c r="AG4" s="63"/>
      <c r="AH4" s="64"/>
      <c r="AI4" s="23"/>
      <c r="AJ4" s="62" t="s">
        <v>31</v>
      </c>
      <c r="AK4" s="64"/>
      <c r="AO4" s="38" t="s">
        <v>37</v>
      </c>
      <c r="AP4" s="39" t="s">
        <v>2</v>
      </c>
      <c r="AQ4" s="40" t="s">
        <v>3</v>
      </c>
    </row>
    <row r="5" spans="3:48" x14ac:dyDescent="0.25">
      <c r="C5" s="2"/>
      <c r="D5" t="s">
        <v>5</v>
      </c>
      <c r="F5" s="5">
        <v>150000</v>
      </c>
      <c r="G5" s="3"/>
      <c r="I5" s="2"/>
      <c r="S5" s="3"/>
      <c r="V5" s="2" t="s">
        <v>7</v>
      </c>
      <c r="W5" s="13">
        <f>I11</f>
        <v>61000</v>
      </c>
      <c r="X5" s="3"/>
      <c r="AA5" s="2"/>
      <c r="AK5" s="3"/>
      <c r="AO5" s="2" t="s">
        <v>7</v>
      </c>
      <c r="AP5" s="13">
        <f>AA11</f>
        <v>61000</v>
      </c>
      <c r="AQ5" s="3"/>
    </row>
    <row r="6" spans="3:48" x14ac:dyDescent="0.25">
      <c r="C6" s="2"/>
      <c r="E6" t="s">
        <v>6</v>
      </c>
      <c r="F6" s="5"/>
      <c r="G6" s="6">
        <f>F5+F4</f>
        <v>600000</v>
      </c>
      <c r="I6" s="55" t="s">
        <v>23</v>
      </c>
      <c r="J6" s="48"/>
      <c r="L6" s="48" t="s">
        <v>21</v>
      </c>
      <c r="M6" s="48"/>
      <c r="O6" s="48" t="s">
        <v>28</v>
      </c>
      <c r="P6" s="48"/>
      <c r="R6" s="49" t="s">
        <v>32</v>
      </c>
      <c r="S6" s="50"/>
      <c r="V6" s="2" t="s">
        <v>40</v>
      </c>
      <c r="W6" s="13">
        <f>I28</f>
        <v>10000</v>
      </c>
      <c r="X6" s="3"/>
      <c r="AA6" s="55" t="s">
        <v>23</v>
      </c>
      <c r="AB6" s="48"/>
      <c r="AD6" s="48" t="s">
        <v>21</v>
      </c>
      <c r="AE6" s="48"/>
      <c r="AG6" s="48" t="s">
        <v>28</v>
      </c>
      <c r="AH6" s="48"/>
      <c r="AJ6" s="49" t="s">
        <v>32</v>
      </c>
      <c r="AK6" s="50"/>
      <c r="AO6" s="2" t="s">
        <v>48</v>
      </c>
      <c r="AP6" s="13">
        <f>AD21</f>
        <v>15000</v>
      </c>
      <c r="AQ6" s="3"/>
    </row>
    <row r="7" spans="3:48" x14ac:dyDescent="0.25">
      <c r="C7" s="2"/>
      <c r="F7" s="5"/>
      <c r="G7" s="6"/>
      <c r="I7" s="69">
        <f>F8</f>
        <v>250000</v>
      </c>
      <c r="J7" s="71">
        <f>G11</f>
        <v>140000</v>
      </c>
      <c r="L7" s="67">
        <f>F4</f>
        <v>450000</v>
      </c>
      <c r="O7" s="68">
        <f>F39</f>
        <v>5000</v>
      </c>
      <c r="P7" s="71">
        <f>G20</f>
        <v>10000</v>
      </c>
      <c r="R7" s="12"/>
      <c r="S7" s="66">
        <f>G6</f>
        <v>600000</v>
      </c>
      <c r="V7" s="2" t="s">
        <v>8</v>
      </c>
      <c r="W7" s="13">
        <f>I20</f>
        <v>10000</v>
      </c>
      <c r="X7" s="3"/>
      <c r="AA7" s="14">
        <f>X8</f>
        <v>0</v>
      </c>
      <c r="AB7" s="13">
        <f>Y11</f>
        <v>0</v>
      </c>
      <c r="AD7" s="22">
        <f>L7</f>
        <v>450000</v>
      </c>
      <c r="AG7" s="12">
        <f>O7</f>
        <v>5000</v>
      </c>
      <c r="AH7" s="13">
        <f>P7</f>
        <v>10000</v>
      </c>
      <c r="AJ7" s="12"/>
      <c r="AK7" s="24">
        <f>S7</f>
        <v>600000</v>
      </c>
      <c r="AO7" s="2" t="s">
        <v>40</v>
      </c>
      <c r="AP7" s="13">
        <f>AA28</f>
        <v>2500</v>
      </c>
      <c r="AQ7" s="3"/>
    </row>
    <row r="8" spans="3:48" ht="17.25" x14ac:dyDescent="0.4">
      <c r="C8" s="4">
        <v>44198</v>
      </c>
      <c r="D8" t="s">
        <v>7</v>
      </c>
      <c r="F8" s="5">
        <v>250000</v>
      </c>
      <c r="G8" s="6"/>
      <c r="I8" s="72">
        <f>F22</f>
        <v>50000</v>
      </c>
      <c r="J8" s="71">
        <f>G14</f>
        <v>10000</v>
      </c>
      <c r="L8" s="19">
        <f>L7</f>
        <v>450000</v>
      </c>
      <c r="O8" s="19"/>
      <c r="P8" s="21">
        <f>P7-O7</f>
        <v>5000</v>
      </c>
      <c r="R8" s="19"/>
      <c r="S8" s="70">
        <f>G9</f>
        <v>250000</v>
      </c>
      <c r="V8" s="2" t="s">
        <v>9</v>
      </c>
      <c r="W8" s="13">
        <f>I24</f>
        <v>24000</v>
      </c>
      <c r="X8" s="3"/>
      <c r="AA8" s="15">
        <f>X22</f>
        <v>0</v>
      </c>
      <c r="AB8" s="13">
        <f>Y14</f>
        <v>0</v>
      </c>
      <c r="AD8" s="19">
        <f>AD7</f>
        <v>450000</v>
      </c>
      <c r="AG8" s="19"/>
      <c r="AH8" s="21">
        <f>AH7-AG7</f>
        <v>5000</v>
      </c>
      <c r="AJ8" s="19"/>
      <c r="AK8" s="25">
        <f>S8</f>
        <v>250000</v>
      </c>
      <c r="AO8" s="2" t="s">
        <v>8</v>
      </c>
      <c r="AP8" s="13">
        <f>AA20</f>
        <v>5000</v>
      </c>
      <c r="AQ8" s="3"/>
    </row>
    <row r="9" spans="3:48" ht="17.25" x14ac:dyDescent="0.4">
      <c r="C9" s="2"/>
      <c r="E9" t="s">
        <v>6</v>
      </c>
      <c r="F9" s="5"/>
      <c r="G9" s="6">
        <f>F8</f>
        <v>250000</v>
      </c>
      <c r="I9" s="72">
        <f>F27</f>
        <v>15000</v>
      </c>
      <c r="J9" s="71">
        <f>G17</f>
        <v>24000</v>
      </c>
      <c r="L9" s="11"/>
      <c r="O9" s="11"/>
      <c r="R9" s="11"/>
      <c r="S9" s="26">
        <f>SUM(S7:S8)</f>
        <v>850000</v>
      </c>
      <c r="V9" s="2" t="s">
        <v>5</v>
      </c>
      <c r="W9" s="13">
        <f>L13</f>
        <v>200000</v>
      </c>
      <c r="X9" s="3"/>
      <c r="AA9" s="15">
        <f>X27</f>
        <v>0</v>
      </c>
      <c r="AB9" s="13">
        <f>Y17</f>
        <v>0</v>
      </c>
      <c r="AD9" s="11"/>
      <c r="AG9" s="11"/>
      <c r="AJ9" s="11"/>
      <c r="AK9" s="26">
        <f>SUM(AK7:AK8)</f>
        <v>850000</v>
      </c>
      <c r="AO9" s="2" t="s">
        <v>9</v>
      </c>
      <c r="AP9" s="13">
        <f>AA24</f>
        <v>22000</v>
      </c>
      <c r="AQ9" s="3"/>
    </row>
    <row r="10" spans="3:48" x14ac:dyDescent="0.25">
      <c r="C10" s="2"/>
      <c r="D10" t="s">
        <v>12</v>
      </c>
      <c r="F10" s="5">
        <v>140000</v>
      </c>
      <c r="G10" s="6"/>
      <c r="I10" s="77">
        <f>F33</f>
        <v>10000</v>
      </c>
      <c r="J10" s="71">
        <f>G25</f>
        <v>50000</v>
      </c>
      <c r="L10" s="48" t="s">
        <v>22</v>
      </c>
      <c r="M10" s="48"/>
      <c r="S10" s="3"/>
      <c r="V10" s="2" t="s">
        <v>12</v>
      </c>
      <c r="W10" s="13">
        <f>L17</f>
        <v>140000</v>
      </c>
      <c r="X10" s="3"/>
      <c r="AA10" s="30">
        <f>X33</f>
        <v>0</v>
      </c>
      <c r="AB10" s="13">
        <f>Y25</f>
        <v>0</v>
      </c>
      <c r="AD10" s="48" t="s">
        <v>22</v>
      </c>
      <c r="AE10" s="48"/>
      <c r="AK10" s="3"/>
      <c r="AO10" s="2" t="s">
        <v>5</v>
      </c>
      <c r="AP10" s="13">
        <f>AD13</f>
        <v>200000</v>
      </c>
      <c r="AQ10" s="3"/>
    </row>
    <row r="11" spans="3:48" ht="17.25" x14ac:dyDescent="0.4">
      <c r="C11" s="2"/>
      <c r="E11" t="str">
        <f>D8</f>
        <v>Cash</v>
      </c>
      <c r="F11" s="5"/>
      <c r="G11" s="6">
        <f>F10</f>
        <v>140000</v>
      </c>
      <c r="I11" s="29">
        <f>SUM(I7:I10)-SUM(J7:J14)</f>
        <v>61000</v>
      </c>
      <c r="J11" s="71">
        <f>G31</f>
        <v>3000</v>
      </c>
      <c r="L11" s="68">
        <f>F5</f>
        <v>150000</v>
      </c>
      <c r="O11" s="48" t="s">
        <v>29</v>
      </c>
      <c r="P11" s="48"/>
      <c r="R11" s="49" t="s">
        <v>33</v>
      </c>
      <c r="S11" s="50"/>
      <c r="V11" s="2" t="s">
        <v>41</v>
      </c>
      <c r="W11" s="13">
        <f>L8</f>
        <v>450000</v>
      </c>
      <c r="X11" s="3"/>
      <c r="AA11" s="29">
        <f>I11</f>
        <v>61000</v>
      </c>
      <c r="AB11" s="13">
        <f>Y31</f>
        <v>0</v>
      </c>
      <c r="AD11" s="12">
        <f>L11</f>
        <v>150000</v>
      </c>
      <c r="AG11" s="48" t="s">
        <v>29</v>
      </c>
      <c r="AH11" s="48"/>
      <c r="AJ11" s="49" t="s">
        <v>33</v>
      </c>
      <c r="AK11" s="50"/>
      <c r="AO11" s="2" t="s">
        <v>12</v>
      </c>
      <c r="AP11" s="13">
        <f>AD17</f>
        <v>140000</v>
      </c>
      <c r="AQ11" s="3"/>
    </row>
    <row r="12" spans="3:48" x14ac:dyDescent="0.25">
      <c r="C12" s="2"/>
      <c r="F12" s="5"/>
      <c r="G12" s="6"/>
      <c r="I12" s="16"/>
      <c r="J12" s="71">
        <f>G37</f>
        <v>30000</v>
      </c>
      <c r="L12" s="74">
        <f>F24</f>
        <v>50000</v>
      </c>
      <c r="O12" s="12"/>
      <c r="P12" s="71">
        <f>G25</f>
        <v>50000</v>
      </c>
      <c r="R12" s="12"/>
      <c r="S12" s="75">
        <f>G28</f>
        <v>15000</v>
      </c>
      <c r="V12" s="2" t="s">
        <v>6</v>
      </c>
      <c r="X12" s="27">
        <f>S9</f>
        <v>850000</v>
      </c>
      <c r="AA12" s="16"/>
      <c r="AB12" s="13">
        <f>Y37</f>
        <v>0</v>
      </c>
      <c r="AD12" s="32">
        <f>L12</f>
        <v>50000</v>
      </c>
      <c r="AG12" s="12"/>
      <c r="AH12" s="13">
        <f>P12</f>
        <v>50000</v>
      </c>
      <c r="AJ12" s="12"/>
      <c r="AK12" s="45">
        <f>S12</f>
        <v>15000</v>
      </c>
      <c r="AO12" s="2" t="s">
        <v>56</v>
      </c>
      <c r="AQ12" s="27">
        <f>AE26</f>
        <v>1666.6666666666667</v>
      </c>
    </row>
    <row r="13" spans="3:48" ht="17.25" x14ac:dyDescent="0.4">
      <c r="C13" s="4">
        <v>44199</v>
      </c>
      <c r="D13" t="s">
        <v>8</v>
      </c>
      <c r="F13" s="5">
        <v>10000</v>
      </c>
      <c r="G13" s="6"/>
      <c r="I13" s="16"/>
      <c r="J13" s="71">
        <f>G40</f>
        <v>5000</v>
      </c>
      <c r="L13" s="19">
        <f>SUM(L11:L12)</f>
        <v>200000</v>
      </c>
      <c r="O13" s="19"/>
      <c r="P13" s="21">
        <f>P12</f>
        <v>50000</v>
      </c>
      <c r="R13" s="19"/>
      <c r="S13" s="26">
        <f>S12</f>
        <v>15000</v>
      </c>
      <c r="V13" s="2" t="s">
        <v>17</v>
      </c>
      <c r="W13" s="13">
        <f>R28</f>
        <v>30000</v>
      </c>
      <c r="X13" s="3"/>
      <c r="AA13" s="16"/>
      <c r="AB13" s="13">
        <f>Y40</f>
        <v>0</v>
      </c>
      <c r="AD13" s="19">
        <f>SUM(AD11:AD12)</f>
        <v>200000</v>
      </c>
      <c r="AG13" s="19"/>
      <c r="AH13" s="21">
        <f>AH12</f>
        <v>50000</v>
      </c>
      <c r="AJ13" s="20"/>
      <c r="AK13" s="71">
        <f>G49</f>
        <v>15000</v>
      </c>
      <c r="AO13" s="2" t="s">
        <v>57</v>
      </c>
      <c r="AQ13" s="27">
        <f>AE30</f>
        <v>583.33333333333337</v>
      </c>
    </row>
    <row r="14" spans="3:48" x14ac:dyDescent="0.25">
      <c r="C14" s="2"/>
      <c r="E14" t="s">
        <v>7</v>
      </c>
      <c r="F14" s="5"/>
      <c r="G14" s="6">
        <v>10000</v>
      </c>
      <c r="I14" s="16"/>
      <c r="J14" s="71">
        <f>G43</f>
        <v>2000</v>
      </c>
      <c r="O14" s="11"/>
      <c r="R14" s="11"/>
      <c r="S14" s="3"/>
      <c r="V14" s="2" t="s">
        <v>11</v>
      </c>
      <c r="X14" s="27">
        <f>P8</f>
        <v>5000</v>
      </c>
      <c r="AA14" s="16"/>
      <c r="AB14" s="13">
        <f>Y43</f>
        <v>0</v>
      </c>
      <c r="AG14" s="11"/>
      <c r="AJ14" s="11"/>
      <c r="AK14" s="70">
        <f>G51</f>
        <v>3000</v>
      </c>
      <c r="AO14" s="2" t="s">
        <v>41</v>
      </c>
      <c r="AP14" s="13">
        <f>AD8</f>
        <v>450000</v>
      </c>
      <c r="AQ14" s="3"/>
    </row>
    <row r="15" spans="3:48" ht="17.25" x14ac:dyDescent="0.4">
      <c r="C15" s="2"/>
      <c r="F15" s="5"/>
      <c r="G15" s="6"/>
      <c r="I15" s="2"/>
      <c r="L15" s="48" t="s">
        <v>44</v>
      </c>
      <c r="M15" s="48"/>
      <c r="S15" s="3"/>
      <c r="V15" s="2" t="s">
        <v>13</v>
      </c>
      <c r="X15" s="27">
        <f>P13</f>
        <v>50000</v>
      </c>
      <c r="AA15" s="2"/>
      <c r="AD15" s="48" t="s">
        <v>44</v>
      </c>
      <c r="AE15" s="48"/>
      <c r="AK15" s="26">
        <f>SUM(AK12:AK14)</f>
        <v>33000</v>
      </c>
      <c r="AO15" s="2" t="s">
        <v>6</v>
      </c>
      <c r="AQ15" s="27">
        <f>AK9</f>
        <v>850000</v>
      </c>
    </row>
    <row r="16" spans="3:48" x14ac:dyDescent="0.25">
      <c r="C16" s="4">
        <v>44200</v>
      </c>
      <c r="D16" t="s">
        <v>9</v>
      </c>
      <c r="F16" s="5">
        <v>24000</v>
      </c>
      <c r="G16" s="6"/>
      <c r="I16" s="2"/>
      <c r="L16" s="67">
        <f>F10</f>
        <v>140000</v>
      </c>
      <c r="O16" s="48" t="s">
        <v>30</v>
      </c>
      <c r="P16" s="48"/>
      <c r="R16" s="49" t="s">
        <v>34</v>
      </c>
      <c r="S16" s="50"/>
      <c r="V16" s="2" t="s">
        <v>16</v>
      </c>
      <c r="X16" s="27">
        <f>P18</f>
        <v>10000</v>
      </c>
      <c r="AA16" s="2"/>
      <c r="AD16" s="22">
        <f>L16</f>
        <v>140000</v>
      </c>
      <c r="AG16" s="48" t="s">
        <v>30</v>
      </c>
      <c r="AH16" s="48"/>
      <c r="AJ16" s="49" t="s">
        <v>34</v>
      </c>
      <c r="AK16" s="50"/>
      <c r="AO16" s="2" t="s">
        <v>17</v>
      </c>
      <c r="AP16" s="13">
        <f>AJ28</f>
        <v>30000</v>
      </c>
      <c r="AQ16" s="3"/>
    </row>
    <row r="17" spans="3:43" ht="17.25" x14ac:dyDescent="0.4">
      <c r="C17" s="2"/>
      <c r="E17" t="s">
        <v>7</v>
      </c>
      <c r="F17" s="5"/>
      <c r="G17" s="6">
        <v>24000</v>
      </c>
      <c r="I17" s="2"/>
      <c r="L17" s="19">
        <f>L16</f>
        <v>140000</v>
      </c>
      <c r="O17" s="12"/>
      <c r="P17" s="71">
        <f>G34</f>
        <v>10000</v>
      </c>
      <c r="R17" s="67">
        <f>F30</f>
        <v>3000</v>
      </c>
      <c r="S17" s="24"/>
      <c r="V17" s="2" t="s">
        <v>42</v>
      </c>
      <c r="X17" s="27">
        <f>S13</f>
        <v>15000</v>
      </c>
      <c r="AA17" s="2"/>
      <c r="AD17" s="19">
        <f>AD16</f>
        <v>140000</v>
      </c>
      <c r="AG17" s="68">
        <f>F50</f>
        <v>3000</v>
      </c>
      <c r="AH17" s="13">
        <f>P17</f>
        <v>10000</v>
      </c>
      <c r="AJ17" s="67">
        <f>R17</f>
        <v>3000</v>
      </c>
      <c r="AK17" s="24"/>
      <c r="AO17" s="2" t="s">
        <v>11</v>
      </c>
      <c r="AQ17" s="27">
        <f>AH8</f>
        <v>5000</v>
      </c>
    </row>
    <row r="18" spans="3:43" ht="17.25" x14ac:dyDescent="0.4">
      <c r="C18" s="2"/>
      <c r="F18" s="5"/>
      <c r="G18" s="6"/>
      <c r="I18" s="55" t="s">
        <v>24</v>
      </c>
      <c r="J18" s="48"/>
      <c r="O18" s="19"/>
      <c r="P18" s="21">
        <f>P17</f>
        <v>10000</v>
      </c>
      <c r="R18" s="19">
        <f>R17</f>
        <v>3000</v>
      </c>
      <c r="S18" s="27"/>
      <c r="V18" s="2" t="s">
        <v>43</v>
      </c>
      <c r="W18" s="13">
        <f>R18</f>
        <v>3000</v>
      </c>
      <c r="X18" s="3"/>
      <c r="AA18" s="55" t="s">
        <v>24</v>
      </c>
      <c r="AB18" s="48"/>
      <c r="AG18" s="19"/>
      <c r="AH18" s="21">
        <f>AH17-AG17</f>
        <v>7000</v>
      </c>
      <c r="AJ18" s="67">
        <f>F65</f>
        <v>3000</v>
      </c>
      <c r="AK18" s="27"/>
      <c r="AO18" s="2" t="s">
        <v>13</v>
      </c>
      <c r="AQ18" s="27">
        <f>AH12</f>
        <v>50000</v>
      </c>
    </row>
    <row r="19" spans="3:43" ht="17.25" x14ac:dyDescent="0.4">
      <c r="C19" s="4">
        <v>44203</v>
      </c>
      <c r="D19" t="s">
        <v>10</v>
      </c>
      <c r="F19" s="5">
        <v>10000</v>
      </c>
      <c r="G19" s="6"/>
      <c r="I19" s="72">
        <f>F13</f>
        <v>10000</v>
      </c>
      <c r="O19" s="11"/>
      <c r="R19" s="11"/>
      <c r="S19" s="3"/>
      <c r="V19" s="34" t="s">
        <v>18</v>
      </c>
      <c r="W19" s="33">
        <f>R23</f>
        <v>2000</v>
      </c>
      <c r="X19" s="35"/>
      <c r="AA19" s="15">
        <f>I19</f>
        <v>10000</v>
      </c>
      <c r="AB19" s="71">
        <f>G69</f>
        <v>5000</v>
      </c>
      <c r="AD19" s="55" t="s">
        <v>79</v>
      </c>
      <c r="AE19" s="48"/>
      <c r="AG19" s="11"/>
      <c r="AJ19" s="19">
        <f>SUM(AJ17:AJ18)</f>
        <v>6000</v>
      </c>
      <c r="AK19" s="3"/>
      <c r="AO19" s="2" t="s">
        <v>16</v>
      </c>
      <c r="AQ19" s="27">
        <f>AH18</f>
        <v>7000</v>
      </c>
    </row>
    <row r="20" spans="3:43" ht="18" thickBot="1" x14ac:dyDescent="0.45">
      <c r="C20" s="2"/>
      <c r="E20" t="s">
        <v>11</v>
      </c>
      <c r="F20" s="5"/>
      <c r="G20" s="6">
        <f>F19</f>
        <v>10000</v>
      </c>
      <c r="I20" s="29">
        <f>I19</f>
        <v>10000</v>
      </c>
      <c r="S20" s="3"/>
      <c r="V20" s="7"/>
      <c r="W20" s="36">
        <f>SUM(W5:W19)</f>
        <v>930000</v>
      </c>
      <c r="X20" s="37">
        <f>SUM(X5:X19)</f>
        <v>930000</v>
      </c>
      <c r="AA20" s="29">
        <f>AA19-AB19</f>
        <v>5000</v>
      </c>
      <c r="AD20" s="73">
        <f>F48</f>
        <v>15000</v>
      </c>
      <c r="AK20" s="3"/>
      <c r="AO20" s="2" t="s">
        <v>47</v>
      </c>
      <c r="AQ20" s="27">
        <f>AH23</f>
        <v>2500</v>
      </c>
    </row>
    <row r="21" spans="3:43" ht="17.25" x14ac:dyDescent="0.4">
      <c r="C21" s="2"/>
      <c r="F21" s="5"/>
      <c r="G21" s="6"/>
      <c r="I21" s="16"/>
      <c r="R21" s="49" t="s">
        <v>35</v>
      </c>
      <c r="S21" s="50"/>
      <c r="AA21" s="16"/>
      <c r="AD21" s="29">
        <f>AD20</f>
        <v>15000</v>
      </c>
      <c r="AG21" s="48" t="s">
        <v>78</v>
      </c>
      <c r="AH21" s="48"/>
      <c r="AJ21" s="49" t="s">
        <v>35</v>
      </c>
      <c r="AK21" s="50"/>
      <c r="AO21" s="2" t="s">
        <v>60</v>
      </c>
      <c r="AQ21" s="27">
        <f>AH28</f>
        <v>416.66666666666669</v>
      </c>
    </row>
    <row r="22" spans="3:43" x14ac:dyDescent="0.25">
      <c r="C22" s="4">
        <v>44204</v>
      </c>
      <c r="D22" t="s">
        <v>7</v>
      </c>
      <c r="F22" s="5">
        <v>50000</v>
      </c>
      <c r="G22" s="6"/>
      <c r="I22" s="55" t="s">
        <v>25</v>
      </c>
      <c r="J22" s="48"/>
      <c r="R22" s="67">
        <f>F42</f>
        <v>2000</v>
      </c>
      <c r="S22" s="24"/>
      <c r="AA22" s="55" t="s">
        <v>25</v>
      </c>
      <c r="AB22" s="48"/>
      <c r="AD22" s="16"/>
      <c r="AG22" s="12"/>
      <c r="AH22" s="71">
        <f>G46</f>
        <v>2500</v>
      </c>
      <c r="AJ22" s="22">
        <f>R22</f>
        <v>2000</v>
      </c>
      <c r="AK22" s="24"/>
      <c r="AO22" s="2" t="s">
        <v>61</v>
      </c>
      <c r="AQ22" s="27">
        <f>AH33</f>
        <v>3000</v>
      </c>
    </row>
    <row r="23" spans="3:43" ht="17.25" x14ac:dyDescent="0.4">
      <c r="C23" s="2"/>
      <c r="E23" t="s">
        <v>13</v>
      </c>
      <c r="F23" s="5"/>
      <c r="G23" s="6">
        <v>50000</v>
      </c>
      <c r="I23" s="73">
        <f>F16</f>
        <v>24000</v>
      </c>
      <c r="R23" s="19">
        <f>R22</f>
        <v>2000</v>
      </c>
      <c r="S23" s="27"/>
      <c r="AA23" s="31">
        <f>I23</f>
        <v>24000</v>
      </c>
      <c r="AB23" s="71">
        <f>G72</f>
        <v>2000</v>
      </c>
      <c r="AG23" s="19"/>
      <c r="AH23" s="21">
        <f>AH22</f>
        <v>2500</v>
      </c>
      <c r="AJ23" s="19">
        <f>AJ22</f>
        <v>2000</v>
      </c>
      <c r="AK23" s="27"/>
      <c r="AO23" s="2" t="s">
        <v>75</v>
      </c>
      <c r="AQ23" s="27">
        <f>AH38</f>
        <v>1733</v>
      </c>
    </row>
    <row r="24" spans="3:43" ht="17.25" x14ac:dyDescent="0.4">
      <c r="C24" s="2"/>
      <c r="D24" t="s">
        <v>5</v>
      </c>
      <c r="F24" s="5">
        <v>50000</v>
      </c>
      <c r="G24" s="6"/>
      <c r="I24" s="29">
        <f>I23</f>
        <v>24000</v>
      </c>
      <c r="R24" s="11"/>
      <c r="S24" s="3"/>
      <c r="AA24" s="29">
        <f>AA23-AB23</f>
        <v>22000</v>
      </c>
      <c r="AD24" s="55" t="s">
        <v>83</v>
      </c>
      <c r="AE24" s="48"/>
      <c r="AG24" s="11"/>
      <c r="AJ24" s="11"/>
      <c r="AK24" s="3"/>
      <c r="AO24" s="2" t="s">
        <v>42</v>
      </c>
      <c r="AQ24" s="27">
        <f>AK15</f>
        <v>33000</v>
      </c>
    </row>
    <row r="25" spans="3:43" x14ac:dyDescent="0.25">
      <c r="C25" s="2"/>
      <c r="E25" t="s">
        <v>7</v>
      </c>
      <c r="F25" s="5"/>
      <c r="G25" s="6">
        <v>50000</v>
      </c>
      <c r="I25" s="16"/>
      <c r="S25" s="3"/>
      <c r="AA25" s="16"/>
      <c r="AD25" s="31"/>
      <c r="AE25" s="78">
        <f>G57</f>
        <v>1666.6666666666667</v>
      </c>
      <c r="AK25" s="3"/>
      <c r="AO25" s="2" t="s">
        <v>43</v>
      </c>
      <c r="AP25" s="13">
        <f>AJ19</f>
        <v>6000</v>
      </c>
      <c r="AQ25" s="3"/>
    </row>
    <row r="26" spans="3:43" ht="17.25" x14ac:dyDescent="0.4">
      <c r="C26" s="2"/>
      <c r="F26" s="5"/>
      <c r="G26" s="6"/>
      <c r="I26" s="55" t="s">
        <v>26</v>
      </c>
      <c r="J26" s="48"/>
      <c r="R26" s="49" t="s">
        <v>36</v>
      </c>
      <c r="S26" s="50"/>
      <c r="AA26" s="55" t="s">
        <v>26</v>
      </c>
      <c r="AB26" s="48"/>
      <c r="AD26" s="29"/>
      <c r="AE26" s="20">
        <f>AE25</f>
        <v>1666.6666666666667</v>
      </c>
      <c r="AG26" s="48" t="s">
        <v>86</v>
      </c>
      <c r="AH26" s="48"/>
      <c r="AJ26" s="49" t="s">
        <v>36</v>
      </c>
      <c r="AK26" s="50"/>
      <c r="AO26" s="2" t="s">
        <v>18</v>
      </c>
      <c r="AP26" s="13">
        <f>AJ23</f>
        <v>2000</v>
      </c>
      <c r="AQ26" s="3"/>
    </row>
    <row r="27" spans="3:43" x14ac:dyDescent="0.25">
      <c r="C27" s="4">
        <v>44206</v>
      </c>
      <c r="D27" t="s">
        <v>7</v>
      </c>
      <c r="F27" s="5">
        <v>15000</v>
      </c>
      <c r="G27" s="6"/>
      <c r="I27" s="73">
        <f>F19</f>
        <v>10000</v>
      </c>
      <c r="R27" s="67">
        <f>F36</f>
        <v>30000</v>
      </c>
      <c r="S27" s="24"/>
      <c r="AA27" s="31">
        <f>I27</f>
        <v>10000</v>
      </c>
      <c r="AB27" s="71">
        <f>G54</f>
        <v>7500</v>
      </c>
      <c r="AD27" s="16"/>
      <c r="AG27" s="12"/>
      <c r="AH27" s="71">
        <f>G63</f>
        <v>416.66666666666669</v>
      </c>
      <c r="AJ27" s="22">
        <f>R27</f>
        <v>30000</v>
      </c>
      <c r="AK27" s="24"/>
      <c r="AO27" s="2" t="s">
        <v>93</v>
      </c>
      <c r="AP27" s="13">
        <f>AJ33</f>
        <v>2500</v>
      </c>
      <c r="AQ27" s="3"/>
    </row>
    <row r="28" spans="3:43" ht="17.25" x14ac:dyDescent="0.4">
      <c r="C28" s="2"/>
      <c r="E28" t="s">
        <v>15</v>
      </c>
      <c r="F28" s="5"/>
      <c r="G28" s="6">
        <v>15000</v>
      </c>
      <c r="I28" s="29">
        <f>I27</f>
        <v>10000</v>
      </c>
      <c r="R28" s="19">
        <f>R27</f>
        <v>30000</v>
      </c>
      <c r="S28" s="27"/>
      <c r="AA28" s="29">
        <f>AA27-AB27</f>
        <v>2500</v>
      </c>
      <c r="AD28" s="55" t="s">
        <v>84</v>
      </c>
      <c r="AE28" s="48"/>
      <c r="AG28" s="19"/>
      <c r="AH28" s="21">
        <f>AH27</f>
        <v>416.66666666666669</v>
      </c>
      <c r="AJ28" s="19">
        <f>AJ27</f>
        <v>30000</v>
      </c>
      <c r="AK28" s="27"/>
      <c r="AO28" s="2" t="s">
        <v>94</v>
      </c>
      <c r="AP28" s="13">
        <f>AJ37</f>
        <v>7500</v>
      </c>
      <c r="AQ28" s="3"/>
    </row>
    <row r="29" spans="3:43" ht="15.75" thickBot="1" x14ac:dyDescent="0.3">
      <c r="C29" s="2"/>
      <c r="F29" s="5"/>
      <c r="G29" s="6"/>
      <c r="I29" s="17"/>
      <c r="J29" s="8"/>
      <c r="K29" s="8"/>
      <c r="L29" s="8"/>
      <c r="M29" s="8"/>
      <c r="N29" s="8"/>
      <c r="O29" s="8"/>
      <c r="P29" s="8"/>
      <c r="Q29" s="8"/>
      <c r="R29" s="28"/>
      <c r="S29" s="18"/>
      <c r="AA29" s="17"/>
      <c r="AB29" s="8"/>
      <c r="AC29" s="8"/>
      <c r="AD29" s="31"/>
      <c r="AE29" s="78">
        <f>G60</f>
        <v>583.33333333333337</v>
      </c>
      <c r="AF29" s="8"/>
      <c r="AG29" s="11"/>
      <c r="AI29" s="8"/>
      <c r="AJ29" s="28"/>
      <c r="AK29" s="18"/>
      <c r="AO29" s="2" t="s">
        <v>54</v>
      </c>
      <c r="AP29" s="13">
        <f>AJ42</f>
        <v>1666.6666666666667</v>
      </c>
      <c r="AQ29" s="3"/>
    </row>
    <row r="30" spans="3:43" ht="17.25" x14ac:dyDescent="0.4">
      <c r="C30" s="4">
        <v>44211</v>
      </c>
      <c r="D30" t="s">
        <v>14</v>
      </c>
      <c r="F30" s="5">
        <v>3000</v>
      </c>
      <c r="G30" s="6"/>
      <c r="AD30" s="29"/>
      <c r="AE30" s="20">
        <f>AE29</f>
        <v>583.33333333333337</v>
      </c>
      <c r="AO30" s="2" t="s">
        <v>55</v>
      </c>
      <c r="AP30" s="13">
        <f>AJ47</f>
        <v>583.33333333333337</v>
      </c>
      <c r="AQ30" s="3"/>
    </row>
    <row r="31" spans="3:43" x14ac:dyDescent="0.25">
      <c r="C31" s="2"/>
      <c r="E31" t="s">
        <v>7</v>
      </c>
      <c r="F31" s="5"/>
      <c r="G31" s="6">
        <v>3000</v>
      </c>
      <c r="AD31" s="16"/>
      <c r="AG31" s="48" t="s">
        <v>87</v>
      </c>
      <c r="AH31" s="48"/>
      <c r="AJ31" s="49" t="s">
        <v>77</v>
      </c>
      <c r="AK31" s="50"/>
      <c r="AO31" s="2" t="s">
        <v>59</v>
      </c>
      <c r="AP31" s="13">
        <f>AJ52</f>
        <v>416.66666666666669</v>
      </c>
      <c r="AQ31" s="3"/>
    </row>
    <row r="32" spans="3:43" x14ac:dyDescent="0.25">
      <c r="C32" s="2"/>
      <c r="F32" s="5"/>
      <c r="G32" s="6"/>
      <c r="AG32" s="12"/>
      <c r="AH32" s="71">
        <f>G66</f>
        <v>3000</v>
      </c>
      <c r="AJ32" s="67">
        <f>F45</f>
        <v>2500</v>
      </c>
      <c r="AK32" s="24"/>
      <c r="AO32" s="2" t="s">
        <v>95</v>
      </c>
      <c r="AP32" s="13">
        <f>AJ57</f>
        <v>5000</v>
      </c>
      <c r="AQ32" s="3"/>
    </row>
    <row r="33" spans="3:43" ht="17.25" x14ac:dyDescent="0.4">
      <c r="C33" s="4">
        <v>44212</v>
      </c>
      <c r="D33" t="s">
        <v>7</v>
      </c>
      <c r="F33" s="76">
        <v>10000</v>
      </c>
      <c r="G33" s="6"/>
      <c r="AG33" s="19"/>
      <c r="AH33" s="21">
        <f>AH32</f>
        <v>3000</v>
      </c>
      <c r="AJ33" s="19">
        <f>AJ32</f>
        <v>2500</v>
      </c>
      <c r="AK33" s="27"/>
      <c r="AO33" s="2" t="s">
        <v>96</v>
      </c>
      <c r="AP33" s="13">
        <f>AJ61</f>
        <v>2000</v>
      </c>
      <c r="AQ33" s="3"/>
    </row>
    <row r="34" spans="3:43" x14ac:dyDescent="0.25">
      <c r="C34" s="2"/>
      <c r="E34" t="s">
        <v>16</v>
      </c>
      <c r="F34" s="5"/>
      <c r="G34" s="6">
        <v>10000</v>
      </c>
      <c r="AG34" s="11"/>
      <c r="AO34" s="2" t="s">
        <v>74</v>
      </c>
      <c r="AP34" s="13">
        <f>AJ65</f>
        <v>1733</v>
      </c>
      <c r="AQ34" s="3"/>
    </row>
    <row r="35" spans="3:43" ht="18" thickBot="1" x14ac:dyDescent="0.45">
      <c r="C35" s="2"/>
      <c r="F35" s="5"/>
      <c r="G35" s="6"/>
      <c r="AJ35" s="49" t="s">
        <v>80</v>
      </c>
      <c r="AK35" s="50"/>
      <c r="AO35" s="7"/>
      <c r="AP35" s="36">
        <f>SUM(AP5:AP34)</f>
        <v>954899.66666666663</v>
      </c>
      <c r="AQ35" s="37">
        <f>SUM(AQ5:AQ34)</f>
        <v>954899.66666666663</v>
      </c>
    </row>
    <row r="36" spans="3:43" x14ac:dyDescent="0.25">
      <c r="C36" s="4">
        <v>44213</v>
      </c>
      <c r="D36" t="s">
        <v>17</v>
      </c>
      <c r="F36" s="5">
        <v>30000</v>
      </c>
      <c r="G36" s="6"/>
      <c r="AD36" s="49"/>
      <c r="AE36" s="49"/>
      <c r="AG36" s="48" t="s">
        <v>91</v>
      </c>
      <c r="AH36" s="48"/>
      <c r="AJ36" s="67">
        <f>F53</f>
        <v>7500</v>
      </c>
      <c r="AK36" s="24"/>
      <c r="AP36" s="13">
        <f>AP35-AQ35</f>
        <v>0</v>
      </c>
    </row>
    <row r="37" spans="3:43" ht="17.25" x14ac:dyDescent="0.4">
      <c r="C37" s="2"/>
      <c r="E37" t="s">
        <v>7</v>
      </c>
      <c r="G37" s="6">
        <v>30000</v>
      </c>
      <c r="AD37" s="13"/>
      <c r="AE37" s="13"/>
      <c r="AG37" s="12"/>
      <c r="AH37" s="13">
        <f>F74</f>
        <v>1733</v>
      </c>
      <c r="AJ37" s="19">
        <f>AJ36</f>
        <v>7500</v>
      </c>
      <c r="AK37" s="27"/>
    </row>
    <row r="38" spans="3:43" ht="17.25" x14ac:dyDescent="0.4">
      <c r="C38" s="2"/>
      <c r="G38" s="3"/>
      <c r="AD38" s="20"/>
      <c r="AE38" s="20"/>
      <c r="AG38" s="19"/>
      <c r="AH38" s="21">
        <f>AH37</f>
        <v>1733</v>
      </c>
    </row>
    <row r="39" spans="3:43" x14ac:dyDescent="0.25">
      <c r="C39" s="4">
        <v>44224</v>
      </c>
      <c r="D39" t="s">
        <v>11</v>
      </c>
      <c r="F39" s="5">
        <v>5000</v>
      </c>
      <c r="G39" s="6"/>
    </row>
    <row r="40" spans="3:43" x14ac:dyDescent="0.25">
      <c r="C40" s="2"/>
      <c r="E40" t="s">
        <v>7</v>
      </c>
      <c r="F40" s="5"/>
      <c r="G40" s="6">
        <v>5000</v>
      </c>
      <c r="AD40" s="49"/>
      <c r="AE40" s="49"/>
      <c r="AJ40" s="49" t="s">
        <v>81</v>
      </c>
      <c r="AK40" s="50"/>
    </row>
    <row r="41" spans="3:43" x14ac:dyDescent="0.25">
      <c r="C41" s="2"/>
      <c r="F41" s="5"/>
      <c r="G41" s="6"/>
      <c r="AD41" s="13"/>
      <c r="AE41" s="13"/>
      <c r="AJ41" s="67">
        <f>F56</f>
        <v>1666.6666666666667</v>
      </c>
      <c r="AK41" s="24"/>
    </row>
    <row r="42" spans="3:43" ht="17.25" x14ac:dyDescent="0.4">
      <c r="C42" s="4">
        <v>44225</v>
      </c>
      <c r="D42" t="s">
        <v>18</v>
      </c>
      <c r="F42" s="5">
        <v>2000</v>
      </c>
      <c r="G42" s="6"/>
      <c r="AD42" s="20"/>
      <c r="AJ42" s="19">
        <f>AJ41</f>
        <v>1666.6666666666667</v>
      </c>
      <c r="AK42" s="27"/>
    </row>
    <row r="43" spans="3:43" ht="15.75" thickBot="1" x14ac:dyDescent="0.3">
      <c r="C43" s="7"/>
      <c r="D43" s="8"/>
      <c r="E43" s="8" t="s">
        <v>7</v>
      </c>
      <c r="F43" s="9"/>
      <c r="G43" s="10">
        <v>2000</v>
      </c>
    </row>
    <row r="44" spans="3:43" ht="15.75" thickBot="1" x14ac:dyDescent="0.3">
      <c r="C44" s="42">
        <v>44227</v>
      </c>
      <c r="D44" s="63" t="s">
        <v>45</v>
      </c>
      <c r="E44" s="63"/>
      <c r="F44" s="43" t="s">
        <v>2</v>
      </c>
      <c r="G44" s="44" t="s">
        <v>3</v>
      </c>
    </row>
    <row r="45" spans="3:43" x14ac:dyDescent="0.25">
      <c r="C45" s="2" t="s">
        <v>62</v>
      </c>
      <c r="D45" t="s">
        <v>46</v>
      </c>
      <c r="F45" s="5">
        <v>2500</v>
      </c>
      <c r="G45" s="6"/>
      <c r="AJ45" s="49" t="s">
        <v>82</v>
      </c>
      <c r="AK45" s="50"/>
    </row>
    <row r="46" spans="3:43" x14ac:dyDescent="0.25">
      <c r="C46" s="2"/>
      <c r="E46" t="s">
        <v>47</v>
      </c>
      <c r="F46" s="5"/>
      <c r="G46" s="6">
        <v>2500</v>
      </c>
      <c r="AJ46" s="67">
        <f>F59</f>
        <v>583.33333333333337</v>
      </c>
      <c r="AK46" s="24"/>
    </row>
    <row r="47" spans="3:43" ht="17.25" x14ac:dyDescent="0.4">
      <c r="C47" s="2"/>
      <c r="F47" s="5"/>
      <c r="G47" s="6"/>
      <c r="AJ47" s="19">
        <f>AJ46</f>
        <v>583.33333333333337</v>
      </c>
      <c r="AK47" s="27"/>
    </row>
    <row r="48" spans="3:43" x14ac:dyDescent="0.25">
      <c r="C48" s="2" t="s">
        <v>63</v>
      </c>
      <c r="D48" t="s">
        <v>48</v>
      </c>
      <c r="F48" s="5">
        <v>15000</v>
      </c>
      <c r="G48" s="6"/>
    </row>
    <row r="49" spans="3:37" x14ac:dyDescent="0.25">
      <c r="C49" s="2"/>
      <c r="E49" t="s">
        <v>15</v>
      </c>
      <c r="F49" s="5"/>
      <c r="G49" s="6">
        <v>15000</v>
      </c>
    </row>
    <row r="50" spans="3:37" x14ac:dyDescent="0.25">
      <c r="C50" s="2"/>
      <c r="D50" t="s">
        <v>16</v>
      </c>
      <c r="F50" s="5">
        <v>3000</v>
      </c>
      <c r="G50" s="6"/>
      <c r="AJ50" s="49" t="s">
        <v>85</v>
      </c>
      <c r="AK50" s="50"/>
    </row>
    <row r="51" spans="3:37" x14ac:dyDescent="0.25">
      <c r="C51" s="2"/>
      <c r="E51" t="s">
        <v>15</v>
      </c>
      <c r="F51" s="5"/>
      <c r="G51" s="6">
        <v>3000</v>
      </c>
      <c r="AJ51" s="67">
        <f>F62</f>
        <v>416.66666666666669</v>
      </c>
      <c r="AK51" s="24"/>
    </row>
    <row r="52" spans="3:37" ht="17.25" x14ac:dyDescent="0.4">
      <c r="C52" s="2"/>
      <c r="F52" s="5"/>
      <c r="G52" s="6"/>
      <c r="AJ52" s="19">
        <f>AJ51</f>
        <v>416.66666666666669</v>
      </c>
      <c r="AK52" s="27"/>
    </row>
    <row r="53" spans="3:37" x14ac:dyDescent="0.25">
      <c r="C53" s="2" t="s">
        <v>64</v>
      </c>
      <c r="D53" t="s">
        <v>49</v>
      </c>
      <c r="F53" s="5">
        <v>7500</v>
      </c>
      <c r="G53" s="6"/>
    </row>
    <row r="54" spans="3:37" x14ac:dyDescent="0.25">
      <c r="C54" s="2"/>
      <c r="E54" t="s">
        <v>40</v>
      </c>
      <c r="F54" s="5"/>
      <c r="G54" s="6">
        <v>7500</v>
      </c>
    </row>
    <row r="55" spans="3:37" x14ac:dyDescent="0.25">
      <c r="C55" s="2"/>
      <c r="F55" s="5"/>
      <c r="G55" s="6"/>
      <c r="K55" t="s">
        <v>50</v>
      </c>
      <c r="L55" t="s">
        <v>51</v>
      </c>
      <c r="M55" t="s">
        <v>52</v>
      </c>
      <c r="N55" t="s">
        <v>53</v>
      </c>
      <c r="AJ55" s="49" t="s">
        <v>88</v>
      </c>
      <c r="AK55" s="50"/>
    </row>
    <row r="56" spans="3:37" x14ac:dyDescent="0.25">
      <c r="C56" s="2" t="s">
        <v>65</v>
      </c>
      <c r="D56" t="s">
        <v>54</v>
      </c>
      <c r="F56" s="5">
        <f>N56</f>
        <v>1666.6666666666667</v>
      </c>
      <c r="G56" s="6"/>
      <c r="J56" t="s">
        <v>5</v>
      </c>
      <c r="K56" s="1">
        <v>200000</v>
      </c>
      <c r="L56">
        <v>10</v>
      </c>
      <c r="M56">
        <v>0</v>
      </c>
      <c r="N56" s="13">
        <f>(K56-M56)/(10*12)</f>
        <v>1666.6666666666667</v>
      </c>
      <c r="Q56" s="13"/>
      <c r="R56" s="13"/>
      <c r="S56" s="13"/>
      <c r="AJ56" s="67">
        <f>F68</f>
        <v>5000</v>
      </c>
      <c r="AK56" s="24"/>
    </row>
    <row r="57" spans="3:37" ht="17.25" x14ac:dyDescent="0.4">
      <c r="C57" s="2"/>
      <c r="E57" t="s">
        <v>56</v>
      </c>
      <c r="F57" s="5"/>
      <c r="G57" s="6">
        <f>F56</f>
        <v>1666.6666666666667</v>
      </c>
      <c r="J57" t="s">
        <v>12</v>
      </c>
      <c r="K57" s="1">
        <v>140000</v>
      </c>
      <c r="L57">
        <v>20</v>
      </c>
      <c r="M57">
        <v>0</v>
      </c>
      <c r="N57" s="13">
        <f>(K57-M57)/(20*12)</f>
        <v>583.33333333333337</v>
      </c>
      <c r="AJ57" s="19">
        <f>AJ56</f>
        <v>5000</v>
      </c>
      <c r="AK57" s="27"/>
    </row>
    <row r="58" spans="3:37" x14ac:dyDescent="0.25">
      <c r="C58" s="2"/>
      <c r="F58" s="5"/>
      <c r="G58" s="6"/>
    </row>
    <row r="59" spans="3:37" x14ac:dyDescent="0.25">
      <c r="C59" s="2"/>
      <c r="D59" t="s">
        <v>55</v>
      </c>
      <c r="F59" s="5">
        <f>N57</f>
        <v>583.33333333333337</v>
      </c>
      <c r="G59" s="6"/>
      <c r="AJ59" s="49" t="s">
        <v>89</v>
      </c>
      <c r="AK59" s="50"/>
    </row>
    <row r="60" spans="3:37" x14ac:dyDescent="0.25">
      <c r="C60" s="2"/>
      <c r="E60" t="s">
        <v>57</v>
      </c>
      <c r="F60" s="5"/>
      <c r="G60" s="6">
        <f>F59</f>
        <v>583.33333333333337</v>
      </c>
      <c r="AJ60" s="67">
        <f>F71</f>
        <v>2000</v>
      </c>
      <c r="AK60" s="24"/>
    </row>
    <row r="61" spans="3:37" ht="17.25" x14ac:dyDescent="0.4">
      <c r="C61" s="2"/>
      <c r="F61" s="5"/>
      <c r="G61" s="6"/>
      <c r="J61" t="s">
        <v>13</v>
      </c>
      <c r="K61">
        <v>50000</v>
      </c>
      <c r="AJ61" s="19">
        <f>AJ60</f>
        <v>2000</v>
      </c>
      <c r="AK61" s="27"/>
    </row>
    <row r="62" spans="3:37" x14ac:dyDescent="0.25">
      <c r="C62" s="2" t="s">
        <v>66</v>
      </c>
      <c r="D62" t="s">
        <v>59</v>
      </c>
      <c r="F62" s="5">
        <f>K64</f>
        <v>416.66666666666669</v>
      </c>
      <c r="G62" s="6"/>
      <c r="J62" t="s">
        <v>58</v>
      </c>
      <c r="K62" s="41">
        <v>0.1</v>
      </c>
    </row>
    <row r="63" spans="3:37" x14ac:dyDescent="0.25">
      <c r="C63" s="2"/>
      <c r="E63" t="s">
        <v>60</v>
      </c>
      <c r="F63" s="5"/>
      <c r="G63" s="6">
        <f>F62</f>
        <v>416.66666666666669</v>
      </c>
      <c r="K63">
        <f>K62*K61</f>
        <v>5000</v>
      </c>
      <c r="AJ63" s="49" t="s">
        <v>90</v>
      </c>
      <c r="AK63" s="50"/>
    </row>
    <row r="64" spans="3:37" x14ac:dyDescent="0.25">
      <c r="C64" s="2"/>
      <c r="F64" s="5"/>
      <c r="G64" s="6"/>
      <c r="K64">
        <f>K63/12</f>
        <v>416.66666666666669</v>
      </c>
      <c r="AJ64" s="22">
        <f>F74</f>
        <v>1733</v>
      </c>
      <c r="AK64" s="24"/>
    </row>
    <row r="65" spans="3:37" ht="17.25" x14ac:dyDescent="0.4">
      <c r="C65" s="2" t="s">
        <v>67</v>
      </c>
      <c r="D65" t="s">
        <v>43</v>
      </c>
      <c r="F65" s="5">
        <v>3000</v>
      </c>
      <c r="G65" s="6"/>
      <c r="AJ65" s="19">
        <f>AJ64</f>
        <v>1733</v>
      </c>
      <c r="AK65" s="27"/>
    </row>
    <row r="66" spans="3:37" x14ac:dyDescent="0.25">
      <c r="C66" s="2"/>
      <c r="E66" t="s">
        <v>61</v>
      </c>
      <c r="F66" s="5"/>
      <c r="G66" s="6">
        <v>3000</v>
      </c>
    </row>
    <row r="67" spans="3:37" x14ac:dyDescent="0.25">
      <c r="C67" s="2"/>
      <c r="F67" s="5"/>
      <c r="G67" s="6"/>
    </row>
    <row r="68" spans="3:37" x14ac:dyDescent="0.25">
      <c r="C68" s="2" t="s">
        <v>68</v>
      </c>
      <c r="D68" t="s">
        <v>69</v>
      </c>
      <c r="F68" s="5">
        <v>5000</v>
      </c>
      <c r="G68" s="6"/>
    </row>
    <row r="69" spans="3:37" x14ac:dyDescent="0.25">
      <c r="C69" s="2"/>
      <c r="E69" t="s">
        <v>70</v>
      </c>
      <c r="F69" s="5"/>
      <c r="G69" s="6">
        <v>5000</v>
      </c>
    </row>
    <row r="70" spans="3:37" x14ac:dyDescent="0.25">
      <c r="C70" s="2"/>
      <c r="F70" s="5"/>
      <c r="G70" s="6"/>
    </row>
    <row r="71" spans="3:37" x14ac:dyDescent="0.25">
      <c r="C71" s="2" t="s">
        <v>71</v>
      </c>
      <c r="D71" t="s">
        <v>72</v>
      </c>
      <c r="F71" s="5">
        <v>2000</v>
      </c>
      <c r="G71" s="6"/>
    </row>
    <row r="72" spans="3:37" x14ac:dyDescent="0.25">
      <c r="C72" s="2"/>
      <c r="E72" t="s">
        <v>9</v>
      </c>
      <c r="F72" s="5"/>
      <c r="G72" s="6">
        <v>2000</v>
      </c>
    </row>
    <row r="73" spans="3:37" x14ac:dyDescent="0.25">
      <c r="C73" s="2"/>
      <c r="F73" s="5"/>
      <c r="G73" s="6"/>
    </row>
    <row r="74" spans="3:37" x14ac:dyDescent="0.25">
      <c r="C74" s="2" t="s">
        <v>73</v>
      </c>
      <c r="D74" t="s">
        <v>74</v>
      </c>
      <c r="F74" s="5">
        <v>1733</v>
      </c>
      <c r="G74" s="6"/>
    </row>
    <row r="75" spans="3:37" ht="15.75" thickBot="1" x14ac:dyDescent="0.3">
      <c r="C75" s="7"/>
      <c r="D75" s="8"/>
      <c r="E75" s="8" t="s">
        <v>75</v>
      </c>
      <c r="F75" s="9"/>
      <c r="G75" s="10">
        <v>1733</v>
      </c>
    </row>
    <row r="77" spans="3:37" x14ac:dyDescent="0.25">
      <c r="F77" s="1"/>
      <c r="G77" s="1"/>
    </row>
    <row r="78" spans="3:37" x14ac:dyDescent="0.25">
      <c r="F78" s="1"/>
      <c r="G78" s="1"/>
    </row>
    <row r="79" spans="3:37" x14ac:dyDescent="0.25">
      <c r="F79" s="1"/>
      <c r="G79" s="1"/>
    </row>
    <row r="80" spans="3:37" x14ac:dyDescent="0.25">
      <c r="F80" s="46"/>
      <c r="G80" s="1"/>
    </row>
    <row r="81" spans="6:7" x14ac:dyDescent="0.25">
      <c r="G81" s="46"/>
    </row>
    <row r="82" spans="6:7" x14ac:dyDescent="0.25">
      <c r="G82" s="46"/>
    </row>
    <row r="83" spans="6:7" x14ac:dyDescent="0.25">
      <c r="G83" s="46"/>
    </row>
    <row r="84" spans="6:7" x14ac:dyDescent="0.25">
      <c r="G84" s="46"/>
    </row>
    <row r="85" spans="6:7" x14ac:dyDescent="0.25">
      <c r="G85" s="46"/>
    </row>
    <row r="86" spans="6:7" x14ac:dyDescent="0.25">
      <c r="G86" s="46"/>
    </row>
    <row r="87" spans="6:7" x14ac:dyDescent="0.25">
      <c r="G87" s="46"/>
    </row>
    <row r="88" spans="6:7" x14ac:dyDescent="0.25">
      <c r="G88" s="46"/>
    </row>
    <row r="89" spans="6:7" x14ac:dyDescent="0.25">
      <c r="G89" s="46"/>
    </row>
    <row r="90" spans="6:7" x14ac:dyDescent="0.25">
      <c r="G90" s="46"/>
    </row>
    <row r="91" spans="6:7" x14ac:dyDescent="0.25">
      <c r="G91" s="46"/>
    </row>
    <row r="92" spans="6:7" x14ac:dyDescent="0.25">
      <c r="F92" s="1"/>
      <c r="G92" s="1"/>
    </row>
    <row r="93" spans="6:7" x14ac:dyDescent="0.25">
      <c r="F93" s="1"/>
      <c r="G93" s="1"/>
    </row>
    <row r="94" spans="6:7" x14ac:dyDescent="0.25">
      <c r="F94" s="1"/>
      <c r="G94" s="1"/>
    </row>
    <row r="95" spans="6:7" x14ac:dyDescent="0.25">
      <c r="F95" s="1"/>
      <c r="G95" s="1"/>
    </row>
    <row r="96" spans="6:7" x14ac:dyDescent="0.25">
      <c r="F96" s="1"/>
      <c r="G96" s="1"/>
    </row>
    <row r="97" spans="6:7" x14ac:dyDescent="0.25">
      <c r="F97" s="1"/>
      <c r="G97" s="1"/>
    </row>
    <row r="98" spans="6:7" x14ac:dyDescent="0.25">
      <c r="F98" s="1"/>
      <c r="G98" s="1"/>
    </row>
    <row r="99" spans="6:7" x14ac:dyDescent="0.25">
      <c r="F99" s="1"/>
      <c r="G99" s="1"/>
    </row>
    <row r="100" spans="6:7" x14ac:dyDescent="0.25">
      <c r="F100" s="1"/>
      <c r="G100" s="1"/>
    </row>
    <row r="101" spans="6:7" x14ac:dyDescent="0.25">
      <c r="F101" s="1"/>
      <c r="G101" s="1"/>
    </row>
  </sheetData>
  <mergeCells count="62">
    <mergeCell ref="D44:E44"/>
    <mergeCell ref="AJ55:AK55"/>
    <mergeCell ref="AJ59:AK59"/>
    <mergeCell ref="AJ40:AK40"/>
    <mergeCell ref="AJ45:AK45"/>
    <mergeCell ref="AJ50:AK50"/>
    <mergeCell ref="D3:E3"/>
    <mergeCell ref="C2:G2"/>
    <mergeCell ref="L6:M6"/>
    <mergeCell ref="I6:J6"/>
    <mergeCell ref="I18:J18"/>
    <mergeCell ref="I2:S3"/>
    <mergeCell ref="O6:P6"/>
    <mergeCell ref="O11:P11"/>
    <mergeCell ref="O16:P16"/>
    <mergeCell ref="L10:M10"/>
    <mergeCell ref="R6:S6"/>
    <mergeCell ref="R16:S16"/>
    <mergeCell ref="I26:J26"/>
    <mergeCell ref="I22:J22"/>
    <mergeCell ref="I4:M4"/>
    <mergeCell ref="AJ63:AK63"/>
    <mergeCell ref="R21:S21"/>
    <mergeCell ref="R26:S26"/>
    <mergeCell ref="N4:P4"/>
    <mergeCell ref="R4:S4"/>
    <mergeCell ref="AD36:AE36"/>
    <mergeCell ref="AD40:AE40"/>
    <mergeCell ref="AA22:AB22"/>
    <mergeCell ref="AA26:AB26"/>
    <mergeCell ref="AJ26:AK26"/>
    <mergeCell ref="AG21:AH21"/>
    <mergeCell ref="AG16:AH16"/>
    <mergeCell ref="AJ16:AK16"/>
    <mergeCell ref="V3:X3"/>
    <mergeCell ref="V2:X2"/>
    <mergeCell ref="L15:M15"/>
    <mergeCell ref="AD10:AE10"/>
    <mergeCell ref="AG11:AH11"/>
    <mergeCell ref="AA2:AK3"/>
    <mergeCell ref="AA4:AE4"/>
    <mergeCell ref="AF4:AH4"/>
    <mergeCell ref="AJ4:AK4"/>
    <mergeCell ref="AA6:AB6"/>
    <mergeCell ref="AD6:AE6"/>
    <mergeCell ref="AG6:AH6"/>
    <mergeCell ref="R11:S11"/>
    <mergeCell ref="AJ11:AK11"/>
    <mergeCell ref="AD15:AE15"/>
    <mergeCell ref="AA18:AB18"/>
    <mergeCell ref="AD19:AE19"/>
    <mergeCell ref="AD24:AE24"/>
    <mergeCell ref="AD28:AE28"/>
    <mergeCell ref="AJ31:AK31"/>
    <mergeCell ref="AG36:AH36"/>
    <mergeCell ref="AJ35:AK35"/>
    <mergeCell ref="AJ21:AK21"/>
    <mergeCell ref="AO2:AQ2"/>
    <mergeCell ref="AO3:AQ3"/>
    <mergeCell ref="AG26:AH26"/>
    <mergeCell ref="AG31:AH31"/>
    <mergeCell ref="AJ6:A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Mudassar Hassan</dc:creator>
  <cp:lastModifiedBy>Zain ul Abidin</cp:lastModifiedBy>
  <dcterms:created xsi:type="dcterms:W3CDTF">2015-06-05T18:17:20Z</dcterms:created>
  <dcterms:modified xsi:type="dcterms:W3CDTF">2025-11-04T04:30:22Z</dcterms:modified>
</cp:coreProperties>
</file>